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S116\mobilite_srv2019\ROGER.Julie\Desktop\"/>
    </mc:Choice>
  </mc:AlternateContent>
  <xr:revisionPtr revIDLastSave="0" documentId="13_ncr:1_{08DD0E93-CC50-43BB-8FC8-C021AA33CD7A}" xr6:coauthVersionLast="36" xr6:coauthVersionMax="36" xr10:uidLastSave="{00000000-0000-0000-0000-000000000000}"/>
  <bookViews>
    <workbookView xWindow="480" yWindow="75" windowWidth="7995" windowHeight="6660" xr2:uid="{00000000-000D-0000-FFFF-FFFF00000000}"/>
  </bookViews>
  <sheets>
    <sheet name="SIMULATEUR OA" sheetId="5" r:id="rId1"/>
    <sheet name="Données" sheetId="7" state="hidden" r:id="rId2"/>
    <sheet name="Feuil1" sheetId="6" state="hidden" r:id="rId3"/>
  </sheets>
  <definedNames>
    <definedName name="_xlnm.Print_Area" localSheetId="0">'SIMULATEUR OA'!$A$1:$F$71</definedName>
  </definedNames>
  <calcPr calcId="191029" iterate="1" iterateCount="10" iterateDelta="0.01"/>
</workbook>
</file>

<file path=xl/calcChain.xml><?xml version="1.0" encoding="utf-8"?>
<calcChain xmlns="http://schemas.openxmlformats.org/spreadsheetml/2006/main">
  <c r="E60" i="5" l="1"/>
  <c r="E59" i="5"/>
  <c r="E58" i="5"/>
  <c r="E57" i="5"/>
  <c r="E56" i="5"/>
  <c r="E55" i="5"/>
  <c r="E54" i="5"/>
  <c r="E61" i="5" s="1"/>
  <c r="E53" i="5"/>
  <c r="E52" i="5"/>
  <c r="E51" i="5"/>
  <c r="E50" i="5"/>
  <c r="E49" i="5"/>
  <c r="E48" i="5"/>
  <c r="E47" i="5"/>
  <c r="C15" i="5" l="1"/>
  <c r="B34" i="7" l="1"/>
  <c r="D19" i="7"/>
  <c r="C19" i="7"/>
  <c r="B19" i="7"/>
  <c r="D18" i="7"/>
  <c r="C18" i="7"/>
  <c r="B18" i="7"/>
  <c r="D17" i="7"/>
  <c r="C17" i="7"/>
  <c r="B17" i="7"/>
  <c r="B10" i="7"/>
  <c r="B9" i="7"/>
  <c r="B8" i="7"/>
  <c r="C35" i="7" s="1"/>
  <c r="F31" i="7"/>
  <c r="B7" i="7"/>
  <c r="F30" i="7"/>
  <c r="F29" i="7"/>
  <c r="C20" i="7" l="1"/>
  <c r="B21" i="7" s="1"/>
  <c r="D20" i="7"/>
  <c r="B20" i="7"/>
  <c r="A47" i="5"/>
  <c r="A21" i="5"/>
  <c r="A20" i="5"/>
  <c r="A19" i="5"/>
  <c r="E32" i="5" l="1"/>
  <c r="E28" i="5"/>
  <c r="E31" i="5"/>
  <c r="E30" i="5"/>
  <c r="E29" i="5"/>
  <c r="E27" i="5"/>
  <c r="E41" i="5"/>
  <c r="E35" i="5"/>
  <c r="E36" i="5"/>
  <c r="E37" i="5"/>
  <c r="E38" i="5"/>
  <c r="E39" i="5"/>
  <c r="E40" i="5"/>
  <c r="E42" i="5"/>
  <c r="E34" i="5"/>
  <c r="E33" i="5"/>
  <c r="A49" i="5"/>
  <c r="A48" i="5"/>
  <c r="E43" i="5" l="1"/>
  <c r="B39" i="7"/>
  <c r="B38" i="7" l="1"/>
  <c r="B40" i="7" s="1"/>
  <c r="B42" i="7" s="1"/>
  <c r="D68" i="5" s="1"/>
  <c r="D63" i="5" l="1"/>
</calcChain>
</file>

<file path=xl/sharedStrings.xml><?xml version="1.0" encoding="utf-8"?>
<sst xmlns="http://schemas.openxmlformats.org/spreadsheetml/2006/main" count="100" uniqueCount="97">
  <si>
    <t>Montants mensuels</t>
  </si>
  <si>
    <t>Montants annuels</t>
  </si>
  <si>
    <t>Pensions alimentaires versées (fixées par le juge aux affaires familiales)</t>
  </si>
  <si>
    <t>DEPENSES</t>
  </si>
  <si>
    <t>Loyer ou crédits immobiliers de l'habitation principale (pris en compte pour moitié)</t>
  </si>
  <si>
    <t>* Ne sont pas prises en compte : les prestations de compensation du handicap et les allocations pour tierce personne (PCH, ACTP, MTP)</t>
  </si>
  <si>
    <t>SITUATION FAMILIALE</t>
  </si>
  <si>
    <t>ENFANTS RATTACHES FISCALEMENT</t>
  </si>
  <si>
    <t>PERSONNE SEULE</t>
  </si>
  <si>
    <t>MARIE</t>
  </si>
  <si>
    <t>PACS/CONCUBINAGE</t>
  </si>
  <si>
    <t>COEFFICIENTS</t>
  </si>
  <si>
    <t>BASE</t>
  </si>
  <si>
    <t>dont vos enfants</t>
  </si>
  <si>
    <t>dont enfants de votre compagne</t>
  </si>
  <si>
    <t>dont autre enfant</t>
  </si>
  <si>
    <t>COEFFICIENT</t>
  </si>
  <si>
    <t>DETERMINATION DE LA CAPACITE A CONTRIBUER</t>
  </si>
  <si>
    <t>SMIC</t>
  </si>
  <si>
    <t>SEUIL</t>
  </si>
  <si>
    <t>MAJ SEUIL</t>
  </si>
  <si>
    <t>TEST D'ELIGIBILITE</t>
  </si>
  <si>
    <t>RESSOURCESS NETTES MENSUELLES</t>
  </si>
  <si>
    <t>CHARGES MENSUELLES RETENUES</t>
  </si>
  <si>
    <t xml:space="preserve">RESSOURCES </t>
  </si>
  <si>
    <t>MONTANT DE LA PARTICIPATION</t>
  </si>
  <si>
    <t>PRÊT IMMOBILIER LOGEMENT PRINCIPAL</t>
  </si>
  <si>
    <t>DEPENSES 1</t>
  </si>
  <si>
    <t>LOYER ENFANT RATTACHE FISCALEMENT AU FOYER</t>
  </si>
  <si>
    <t>PENSIONS ALIMENTAIRES ENFANT RATTACHE FISCALEMENT</t>
  </si>
  <si>
    <t>LOYER ENFANT NON RATTACHE FISCALEMENT AU FOYER</t>
  </si>
  <si>
    <t>Foyer fiscal commun</t>
  </si>
  <si>
    <t>Retraite</t>
  </si>
  <si>
    <t>Allocation chômage</t>
  </si>
  <si>
    <t>Invalidité</t>
  </si>
  <si>
    <t>Indemnité journalière</t>
  </si>
  <si>
    <t>Prestation familiale (Hors APL)</t>
  </si>
  <si>
    <t>Salaire</t>
  </si>
  <si>
    <t xml:space="preserve">TOTAL DES RESSOURCES MENSUELLES </t>
  </si>
  <si>
    <t xml:space="preserve">TOTAL DES DEPENSES MENSUELLES </t>
  </si>
  <si>
    <t>PRECISIONS OU COMMENTAIRES</t>
  </si>
  <si>
    <t>CHARGE FISCALE (Préciser)</t>
  </si>
  <si>
    <t>Bénéfice agricole figurant sur l'avis d'impôt</t>
  </si>
  <si>
    <t>Montants nets 
mensuels</t>
  </si>
  <si>
    <t>MVA figurant sur l'attestation CAF</t>
  </si>
  <si>
    <t>AAH figurant sur l'attestation CAF</t>
  </si>
  <si>
    <t>RSA figurant sur l'attestation CAF</t>
  </si>
  <si>
    <t>Allocation logement figurant sur l'attestation CAF</t>
  </si>
  <si>
    <t>Pension alimentaire figurant sur le jugement</t>
  </si>
  <si>
    <t>PRÊT TRAVAUX LOGEMENT PRINCIPAL</t>
  </si>
  <si>
    <t>PENSIONS ALIMENTAIRES ENFANT NON RATTACHE FISCALEMENT AU FOYER</t>
  </si>
  <si>
    <t>Foyer fiscal distinct</t>
  </si>
  <si>
    <t>FRAIS DE SCOLARITE DES ENFANTS A CHARGE</t>
  </si>
  <si>
    <t>PRÊT LIE A LA VOITURE PRINCIPALE</t>
  </si>
  <si>
    <t>AUTRE (Préciser)</t>
  </si>
  <si>
    <r>
      <rPr>
        <b/>
        <sz val="20"/>
        <rFont val="Calibri"/>
        <family val="2"/>
        <scheme val="minor"/>
      </rPr>
      <t>CALCUL DE VOTRE CONTRIBUTION MENSUELLE</t>
    </r>
    <r>
      <rPr>
        <sz val="18"/>
        <rFont val="Calibri"/>
        <family val="2"/>
        <scheme val="minor"/>
      </rPr>
      <t xml:space="preserve">
 au titre de l'obligation alimentaire</t>
    </r>
  </si>
  <si>
    <r>
      <t>MONTANT ESTIM</t>
    </r>
    <r>
      <rPr>
        <b/>
        <sz val="22"/>
        <rFont val="Calibri"/>
        <family val="2"/>
      </rPr>
      <t>É</t>
    </r>
    <r>
      <rPr>
        <b/>
        <sz val="22"/>
        <rFont val="Calibri"/>
        <family val="2"/>
        <scheme val="minor"/>
      </rPr>
      <t xml:space="preserve"> DE VOTRE CONTRIBUTION :</t>
    </r>
  </si>
  <si>
    <t>RESSOURCES NETTES PRISES EN COMPTE POUR DETERMINER VOTRE CONTRIBUTION EVENTUELLE :</t>
  </si>
  <si>
    <t>Loyer enfant rattache fiscalement au foyer</t>
  </si>
  <si>
    <t>Charge fiscale (préciser)</t>
  </si>
  <si>
    <t>Frais de scolarite des enfants a charge</t>
  </si>
  <si>
    <t>Prêt lié a la voiture principale</t>
  </si>
  <si>
    <t>Pension alimentaire enfant rattache fiscalement</t>
  </si>
  <si>
    <t>Pension alimentaire enfant non rattache fiscalement au foyer</t>
  </si>
  <si>
    <t>NOM :</t>
  </si>
  <si>
    <t>Prénom :</t>
  </si>
  <si>
    <t>Adresse :</t>
  </si>
  <si>
    <r>
      <t>ENFANTS RATTACH</t>
    </r>
    <r>
      <rPr>
        <b/>
        <sz val="12"/>
        <rFont val="Calibri"/>
        <family val="2"/>
      </rPr>
      <t>É</t>
    </r>
    <r>
      <rPr>
        <b/>
        <sz val="12"/>
        <rFont val="Calibri"/>
        <family val="2"/>
        <scheme val="minor"/>
      </rPr>
      <t>S FISCALEMENT (cf. avis impôt)</t>
    </r>
  </si>
  <si>
    <r>
      <t>SITUATION DE L'OBLIG</t>
    </r>
    <r>
      <rPr>
        <b/>
        <sz val="22"/>
        <rFont val="Calibri"/>
        <family val="2"/>
      </rPr>
      <t>É</t>
    </r>
    <r>
      <rPr>
        <b/>
        <sz val="22"/>
        <rFont val="Calibri"/>
        <family val="2"/>
        <scheme val="minor"/>
      </rPr>
      <t xml:space="preserve"> ALIMENTAIRE</t>
    </r>
  </si>
  <si>
    <r>
      <rPr>
        <b/>
        <sz val="12"/>
        <rFont val="Calibri"/>
        <family val="2"/>
        <scheme val="minor"/>
      </rPr>
      <t>RESSOURCES DE LA PERSONNE TENUE A L'OBLIGATION ALIMENTAIRE</t>
    </r>
    <r>
      <rPr>
        <b/>
        <sz val="10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 xml:space="preserve"> (pour les personnes mariées, prendre les ressources du couple, sinon prendre que les ressources de la personne concernée)*</t>
    </r>
  </si>
  <si>
    <r>
      <t>D</t>
    </r>
    <r>
      <rPr>
        <b/>
        <sz val="12"/>
        <rFont val="Calibri"/>
        <family val="2"/>
      </rPr>
      <t>É</t>
    </r>
    <r>
      <rPr>
        <b/>
        <sz val="12"/>
        <rFont val="Calibri"/>
        <family val="2"/>
        <scheme val="minor"/>
      </rPr>
      <t xml:space="preserve">PENSES DE LA PERSONNE TENUE A L'OBLIGATION ALIMENTAIRE
</t>
    </r>
    <r>
      <rPr>
        <i/>
        <sz val="10"/>
        <rFont val="Calibri"/>
        <family val="2"/>
        <scheme val="minor"/>
      </rPr>
      <t>(si personnes mariées, prendre les charges du couple, sinon prendre la moitié des charges communes)</t>
    </r>
  </si>
  <si>
    <r>
      <t>CALCUL DE VOTRE CAPACIT</t>
    </r>
    <r>
      <rPr>
        <b/>
        <sz val="26"/>
        <rFont val="Calibri"/>
        <family val="2"/>
      </rPr>
      <t>É</t>
    </r>
    <r>
      <rPr>
        <b/>
        <sz val="26"/>
        <rFont val="Calibri"/>
        <family val="2"/>
        <scheme val="minor"/>
      </rPr>
      <t xml:space="preserve"> CONTRIBUTIVE                                                         </t>
    </r>
  </si>
  <si>
    <t>Nb enfants rattachés fiscalement</t>
  </si>
  <si>
    <t>Dont vos propres enfants</t>
  </si>
  <si>
    <t>Dont enfants de votre compagne/compagnon</t>
  </si>
  <si>
    <t>Dont autre enfant</t>
  </si>
  <si>
    <t>Personne seule</t>
  </si>
  <si>
    <t>Couple pacsé ou concubinage</t>
  </si>
  <si>
    <t>Loyer</t>
  </si>
  <si>
    <t>Revenu foncier figurant sur l'avis d'impôt</t>
  </si>
  <si>
    <t>Revenu autre (préciser)</t>
  </si>
  <si>
    <t>Charge autre (préciser)</t>
  </si>
  <si>
    <t>Loyer enfant non rattaché fiscalement au foyer</t>
  </si>
  <si>
    <t>Intérêts capitaux placés figurant sur l'avis d'impôt</t>
  </si>
  <si>
    <t>Bénéfice auto-entrepreneur figurant sur l'attestation fiscale</t>
  </si>
  <si>
    <t>Bénéfice (BIC/BNC NET) figurant sur l'avis d'impôt</t>
  </si>
  <si>
    <t>Prêt immobilier logement principal</t>
  </si>
  <si>
    <t>Prêt travaux logement principal</t>
  </si>
  <si>
    <t>Date naissance :</t>
  </si>
  <si>
    <t>FOYER FISCAL</t>
  </si>
  <si>
    <t>NOMBRE DE PERSONNES A CHARGE</t>
  </si>
  <si>
    <t>Nb personnes</t>
  </si>
  <si>
    <t>Couple marié</t>
  </si>
  <si>
    <r>
      <rPr>
        <b/>
        <sz val="14"/>
        <rFont val="Calibri"/>
        <family val="2"/>
      </rPr>
      <t>É</t>
    </r>
    <r>
      <rPr>
        <b/>
        <sz val="14"/>
        <rFont val="Calibri"/>
        <family val="2"/>
        <scheme val="minor"/>
      </rPr>
      <t>TABLISSEMENT CONCERN</t>
    </r>
    <r>
      <rPr>
        <b/>
        <sz val="14"/>
        <rFont val="Calibri"/>
        <family val="2"/>
      </rPr>
      <t>É</t>
    </r>
  </si>
  <si>
    <r>
      <t xml:space="preserve">Prénom et NOM 
</t>
    </r>
    <r>
      <rPr>
        <i/>
        <sz val="14"/>
        <rFont val="Calibri"/>
        <family val="2"/>
        <scheme val="minor"/>
      </rPr>
      <t>de la personne accueillie</t>
    </r>
    <r>
      <rPr>
        <b/>
        <sz val="14"/>
        <rFont val="Calibri"/>
        <family val="2"/>
        <scheme val="minor"/>
      </rPr>
      <t xml:space="preserve"> </t>
    </r>
  </si>
  <si>
    <r>
      <t>NOMBRE ENFANTS RATTACH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S FISCALEMENT</t>
    </r>
  </si>
  <si>
    <t>SIMULATEUR OBLIGATION ALIMENTAIRE (O.A.)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</si>
</sst>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,##0.00\ &quot;€&quot;"/>
    <numFmt numFmtId="166" formatCode="#,##0\ &quot;€&quot;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6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  <scheme val="minor"/>
    </font>
    <font>
      <b/>
      <sz val="26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</font>
    <font>
      <i/>
      <sz val="10"/>
      <name val="Calibri"/>
      <family val="2"/>
      <scheme val="minor"/>
    </font>
    <font>
      <b/>
      <sz val="26"/>
      <name val="Calibri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6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11" fillId="0" borderId="0" xfId="0" applyFont="1" applyBorder="1" applyProtection="1"/>
    <xf numFmtId="164" fontId="11" fillId="0" borderId="0" xfId="1" applyNumberFormat="1" applyFont="1" applyBorder="1" applyProtection="1"/>
    <xf numFmtId="0" fontId="11" fillId="0" borderId="0" xfId="0" applyFont="1" applyBorder="1" applyAlignment="1" applyProtection="1">
      <alignment wrapText="1"/>
    </xf>
    <xf numFmtId="164" fontId="11" fillId="0" borderId="0" xfId="0" applyNumberFormat="1" applyFont="1" applyBorder="1" applyProtection="1"/>
    <xf numFmtId="0" fontId="4" fillId="0" borderId="0" xfId="0" applyFont="1" applyBorder="1" applyProtection="1"/>
    <xf numFmtId="0" fontId="15" fillId="0" borderId="0" xfId="0" applyFont="1" applyProtection="1"/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44" fontId="15" fillId="3" borderId="1" xfId="1" applyFont="1" applyFill="1" applyBorder="1" applyAlignment="1" applyProtection="1">
      <alignment horizontal="center"/>
      <protection locked="0"/>
    </xf>
    <xf numFmtId="0" fontId="13" fillId="6" borderId="7" xfId="0" applyFont="1" applyFill="1" applyBorder="1" applyAlignment="1" applyProtection="1">
      <alignment horizontal="left" vertical="center" wrapText="1" indent="1"/>
    </xf>
    <xf numFmtId="0" fontId="15" fillId="6" borderId="8" xfId="0" quotePrefix="1" applyFont="1" applyFill="1" applyBorder="1" applyAlignment="1" applyProtection="1">
      <alignment horizontal="left" vertical="center" wrapText="1" indent="3"/>
    </xf>
    <xf numFmtId="0" fontId="15" fillId="6" borderId="10" xfId="0" quotePrefix="1" applyFont="1" applyFill="1" applyBorder="1" applyAlignment="1" applyProtection="1">
      <alignment horizontal="left" vertical="center" wrapText="1" indent="3"/>
    </xf>
    <xf numFmtId="0" fontId="9" fillId="6" borderId="6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44" fontId="13" fillId="5" borderId="1" xfId="0" applyNumberFormat="1" applyFont="1" applyFill="1" applyBorder="1" applyAlignment="1" applyProtection="1">
      <alignment horizontal="center"/>
      <protection hidden="1"/>
    </xf>
    <xf numFmtId="44" fontId="7" fillId="5" borderId="1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 wrapText="1"/>
    </xf>
    <xf numFmtId="0" fontId="15" fillId="9" borderId="4" xfId="0" applyFont="1" applyFill="1" applyBorder="1" applyAlignment="1" applyProtection="1">
      <alignment horizontal="center"/>
      <protection locked="0"/>
    </xf>
    <xf numFmtId="0" fontId="15" fillId="9" borderId="9" xfId="0" applyFont="1" applyFill="1" applyBorder="1" applyAlignment="1" applyProtection="1">
      <alignment horizontal="center"/>
      <protection locked="0"/>
    </xf>
    <xf numFmtId="14" fontId="15" fillId="9" borderId="9" xfId="0" applyNumberFormat="1" applyFont="1" applyFill="1" applyBorder="1" applyAlignment="1" applyProtection="1">
      <alignment horizont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0" fontId="9" fillId="9" borderId="3" xfId="0" applyFont="1" applyFill="1" applyBorder="1" applyAlignment="1" applyProtection="1">
      <alignment horizontal="center" vertical="center" wrapText="1"/>
      <protection locked="0"/>
    </xf>
    <xf numFmtId="0" fontId="9" fillId="9" borderId="3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horizontal="center" vertical="center"/>
      <protection locked="0"/>
    </xf>
    <xf numFmtId="14" fontId="5" fillId="3" borderId="1" xfId="0" applyNumberFormat="1" applyFont="1" applyFill="1" applyBorder="1" applyAlignment="1" applyProtection="1"/>
    <xf numFmtId="44" fontId="5" fillId="3" borderId="1" xfId="0" applyNumberFormat="1" applyFont="1" applyFill="1" applyBorder="1" applyAlignment="1" applyProtection="1"/>
    <xf numFmtId="0" fontId="15" fillId="0" borderId="0" xfId="0" applyFont="1" applyFill="1" applyBorder="1" applyAlignment="1" applyProtection="1"/>
    <xf numFmtId="0" fontId="15" fillId="0" borderId="0" xfId="0" applyFont="1" applyAlignment="1" applyProtection="1"/>
    <xf numFmtId="0" fontId="23" fillId="0" borderId="0" xfId="0" applyFont="1" applyFill="1" applyBorder="1" applyAlignment="1" applyProtection="1"/>
    <xf numFmtId="0" fontId="23" fillId="0" borderId="0" xfId="0" applyFont="1" applyAlignment="1" applyProtection="1"/>
    <xf numFmtId="0" fontId="15" fillId="0" borderId="0" xfId="0" applyFont="1" applyFill="1" applyBorder="1" applyAlignment="1" applyProtection="1">
      <alignment horizontal="left"/>
    </xf>
    <xf numFmtId="0" fontId="25" fillId="0" borderId="0" xfId="0" applyFont="1" applyAlignment="1"/>
    <xf numFmtId="0" fontId="13" fillId="8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/>
    <xf numFmtId="0" fontId="15" fillId="0" borderId="1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right" vertical="top"/>
    </xf>
    <xf numFmtId="0" fontId="15" fillId="0" borderId="1" xfId="0" applyFont="1" applyBorder="1" applyAlignment="1" applyProtection="1"/>
    <xf numFmtId="0" fontId="24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/>
    <xf numFmtId="0" fontId="26" fillId="0" borderId="1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/>
    </xf>
    <xf numFmtId="165" fontId="26" fillId="0" borderId="0" xfId="0" applyNumberFormat="1" applyFont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1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165" fontId="13" fillId="0" borderId="0" xfId="0" applyNumberFormat="1" applyFont="1" applyAlignment="1" applyProtection="1">
      <alignment horizontal="center"/>
    </xf>
    <xf numFmtId="165" fontId="15" fillId="2" borderId="0" xfId="0" applyNumberFormat="1" applyFont="1" applyFill="1" applyAlignment="1" applyProtection="1">
      <alignment horizontal="center"/>
    </xf>
    <xf numFmtId="0" fontId="9" fillId="6" borderId="7" xfId="0" applyFont="1" applyFill="1" applyBorder="1" applyAlignment="1" applyProtection="1">
      <alignment horizontal="left" indent="7"/>
    </xf>
    <xf numFmtId="0" fontId="9" fillId="6" borderId="8" xfId="0" applyFont="1" applyFill="1" applyBorder="1" applyAlignment="1" applyProtection="1">
      <alignment horizontal="left" indent="7"/>
    </xf>
    <xf numFmtId="0" fontId="9" fillId="6" borderId="10" xfId="0" applyFont="1" applyFill="1" applyBorder="1" applyAlignment="1" applyProtection="1">
      <alignment horizontal="left" vertical="center" indent="7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19" fillId="6" borderId="6" xfId="0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 applyProtection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</xf>
    <xf numFmtId="0" fontId="14" fillId="9" borderId="2" xfId="0" applyFont="1" applyFill="1" applyBorder="1" applyAlignment="1" applyProtection="1">
      <alignment horizontal="center" vertical="center"/>
      <protection locked="0"/>
    </xf>
    <xf numFmtId="0" fontId="14" fillId="9" borderId="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/>
    </xf>
    <xf numFmtId="165" fontId="10" fillId="5" borderId="2" xfId="0" applyNumberFormat="1" applyFont="1" applyFill="1" applyBorder="1" applyAlignment="1" applyProtection="1">
      <alignment horizontal="center" vertical="center"/>
      <protection hidden="1"/>
    </xf>
    <xf numFmtId="165" fontId="10" fillId="5" borderId="3" xfId="0" applyNumberFormat="1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wrapText="1"/>
      <protection locked="0"/>
    </xf>
    <xf numFmtId="0" fontId="7" fillId="6" borderId="6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6" borderId="6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left" wrapText="1"/>
      <protection hidden="1"/>
    </xf>
    <xf numFmtId="166" fontId="10" fillId="5" borderId="2" xfId="1" applyNumberFormat="1" applyFont="1" applyFill="1" applyBorder="1" applyAlignment="1" applyProtection="1">
      <alignment horizontal="center" vertical="center" wrapText="1"/>
    </xf>
    <xf numFmtId="166" fontId="10" fillId="5" borderId="3" xfId="1" applyNumberFormat="1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8" fillId="6" borderId="6" xfId="0" applyFont="1" applyFill="1" applyBorder="1" applyAlignment="1" applyProtection="1">
      <alignment horizontal="center" vertical="center" wrapText="1"/>
    </xf>
    <xf numFmtId="0" fontId="18" fillId="6" borderId="2" xfId="0" applyFont="1" applyFill="1" applyBorder="1" applyAlignment="1" applyProtection="1">
      <alignment horizontal="center" vertical="center" wrapText="1"/>
    </xf>
    <xf numFmtId="0" fontId="18" fillId="6" borderId="3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10" borderId="0" xfId="0" applyFont="1" applyFill="1" applyBorder="1" applyAlignment="1" applyProtection="1">
      <alignment horizont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123826</xdr:rowOff>
    </xdr:from>
    <xdr:to>
      <xdr:col>0</xdr:col>
      <xdr:colOff>2247900</xdr:colOff>
      <xdr:row>3</xdr:row>
      <xdr:rowOff>834668</xdr:rowOff>
    </xdr:to>
    <xdr:pic>
      <xdr:nvPicPr>
        <xdr:cNvPr id="1179" name="Imag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0101"/>
          <a:ext cx="2114550" cy="100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8"/>
  <sheetViews>
    <sheetView showGridLines="0" tabSelected="1" zoomScaleNormal="100" workbookViewId="0">
      <selection activeCell="C6" sqref="C6:F6"/>
    </sheetView>
  </sheetViews>
  <sheetFormatPr baseColWidth="10" defaultRowHeight="12.75" x14ac:dyDescent="0.2"/>
  <cols>
    <col min="1" max="1" width="34.42578125" style="1" customWidth="1"/>
    <col min="2" max="2" width="28.42578125" style="1" customWidth="1"/>
    <col min="3" max="3" width="20" style="1" customWidth="1"/>
    <col min="4" max="4" width="27" style="1" customWidth="1"/>
    <col min="5" max="5" width="19.42578125" style="1" customWidth="1"/>
    <col min="6" max="6" width="18.85546875" style="1" customWidth="1"/>
    <col min="7" max="8" width="11.42578125" style="1"/>
    <col min="9" max="9" width="61.42578125" style="1" bestFit="1" customWidth="1"/>
    <col min="10" max="11" width="3.140625" style="1" customWidth="1"/>
    <col min="12" max="12" width="50.140625" style="1" bestFit="1" customWidth="1"/>
    <col min="13" max="16384" width="11.42578125" style="1"/>
  </cols>
  <sheetData>
    <row r="1" spans="1:14" ht="7.5" customHeight="1" x14ac:dyDescent="0.2"/>
    <row r="2" spans="1:14" ht="45.75" customHeight="1" x14ac:dyDescent="0.2">
      <c r="A2" s="73" t="s">
        <v>96</v>
      </c>
      <c r="B2" s="74"/>
      <c r="C2" s="74"/>
      <c r="D2" s="74"/>
      <c r="E2" s="74"/>
      <c r="F2" s="75"/>
    </row>
    <row r="3" spans="1:14" ht="23.25" customHeight="1" x14ac:dyDescent="0.2"/>
    <row r="4" spans="1:14" ht="66.75" customHeight="1" x14ac:dyDescent="0.2">
      <c r="B4" s="26" t="s">
        <v>94</v>
      </c>
      <c r="C4" s="76"/>
      <c r="D4" s="76"/>
      <c r="E4" s="76"/>
      <c r="F4" s="77"/>
    </row>
    <row r="5" spans="1:14" x14ac:dyDescent="0.2">
      <c r="A5" s="2"/>
      <c r="B5" s="3"/>
      <c r="C5" s="4"/>
      <c r="D5" s="2"/>
      <c r="E5" s="2"/>
    </row>
    <row r="6" spans="1:14" ht="27" customHeight="1" x14ac:dyDescent="0.2">
      <c r="A6" s="86" t="s">
        <v>93</v>
      </c>
      <c r="B6" s="87"/>
      <c r="C6" s="109"/>
      <c r="D6" s="109"/>
      <c r="E6" s="109"/>
      <c r="F6" s="110"/>
    </row>
    <row r="7" spans="1:14" x14ac:dyDescent="0.2">
      <c r="A7" s="2"/>
      <c r="B7" s="3"/>
      <c r="C7" s="4"/>
      <c r="D7" s="2"/>
      <c r="E7" s="2"/>
    </row>
    <row r="8" spans="1:14" ht="28.5" x14ac:dyDescent="0.45">
      <c r="A8" s="78" t="s">
        <v>68</v>
      </c>
      <c r="B8" s="79"/>
      <c r="C8" s="79"/>
      <c r="D8" s="79"/>
      <c r="E8" s="79"/>
      <c r="F8" s="80"/>
    </row>
    <row r="9" spans="1:14" x14ac:dyDescent="0.2">
      <c r="A9" s="5"/>
      <c r="B9" s="6"/>
      <c r="C9" s="7"/>
      <c r="D9" s="5"/>
      <c r="E9" s="2"/>
    </row>
    <row r="10" spans="1:14" ht="15.75" x14ac:dyDescent="0.25">
      <c r="A10" s="69" t="s">
        <v>64</v>
      </c>
      <c r="B10" s="30"/>
      <c r="C10" s="4"/>
      <c r="D10" s="2"/>
      <c r="E10" s="2"/>
    </row>
    <row r="11" spans="1:14" ht="15.75" x14ac:dyDescent="0.25">
      <c r="A11" s="70" t="s">
        <v>65</v>
      </c>
      <c r="B11" s="31"/>
      <c r="D11" s="2"/>
      <c r="E11" s="2"/>
    </row>
    <row r="12" spans="1:14" ht="15.75" x14ac:dyDescent="0.25">
      <c r="A12" s="70" t="s">
        <v>88</v>
      </c>
      <c r="B12" s="32"/>
      <c r="C12" s="4"/>
      <c r="D12" s="2"/>
      <c r="E12" s="2"/>
    </row>
    <row r="13" spans="1:14" ht="35.25" customHeight="1" x14ac:dyDescent="0.2">
      <c r="A13" s="71" t="s">
        <v>66</v>
      </c>
      <c r="B13" s="33"/>
      <c r="C13" s="4"/>
      <c r="D13" s="2"/>
      <c r="E13" s="2"/>
    </row>
    <row r="14" spans="1:14" x14ac:dyDescent="0.2">
      <c r="B14" s="3"/>
      <c r="C14" s="4"/>
      <c r="D14" s="2"/>
      <c r="E14" s="2"/>
    </row>
    <row r="15" spans="1:14" ht="33" customHeight="1" x14ac:dyDescent="0.35">
      <c r="A15" s="24" t="s">
        <v>6</v>
      </c>
      <c r="B15" s="34"/>
      <c r="C15" s="72" t="str">
        <f>IF(B15=Données!A4,"PRECISER LE FOYER FISCAL","")</f>
        <v/>
      </c>
      <c r="D15" s="35"/>
      <c r="E15" s="2"/>
      <c r="N15" s="8"/>
    </row>
    <row r="16" spans="1:14" x14ac:dyDescent="0.2">
      <c r="A16" s="2"/>
      <c r="B16" s="3"/>
      <c r="C16" s="4"/>
      <c r="D16" s="2"/>
      <c r="E16" s="2"/>
    </row>
    <row r="17" spans="1:6" ht="24.75" customHeight="1" x14ac:dyDescent="0.2">
      <c r="A17" s="89" t="s">
        <v>67</v>
      </c>
      <c r="B17" s="90"/>
      <c r="C17" s="4"/>
      <c r="D17" s="2"/>
      <c r="E17" s="2"/>
    </row>
    <row r="18" spans="1:6" ht="43.5" customHeight="1" x14ac:dyDescent="0.2">
      <c r="A18" s="21" t="s">
        <v>95</v>
      </c>
      <c r="B18" s="36"/>
      <c r="C18" s="4"/>
      <c r="D18" s="2"/>
      <c r="E18" s="2"/>
    </row>
    <row r="19" spans="1:6" ht="30.75" customHeight="1" x14ac:dyDescent="0.2">
      <c r="A19" s="22" t="str">
        <f>IF($B$18=0,"",Données!A8)</f>
        <v/>
      </c>
      <c r="B19" s="37"/>
      <c r="C19" s="4"/>
      <c r="D19" s="2"/>
      <c r="E19" s="2"/>
    </row>
    <row r="20" spans="1:6" ht="35.25" customHeight="1" x14ac:dyDescent="0.2">
      <c r="A20" s="22" t="str">
        <f>IF($B$18=0,"",Données!A9)</f>
        <v/>
      </c>
      <c r="B20" s="37"/>
      <c r="C20" s="4"/>
      <c r="D20" s="2"/>
      <c r="E20" s="2"/>
    </row>
    <row r="21" spans="1:6" ht="35.25" customHeight="1" x14ac:dyDescent="0.2">
      <c r="A21" s="23" t="str">
        <f>IF($B$18=0,"",Données!A10)</f>
        <v/>
      </c>
      <c r="B21" s="38"/>
      <c r="C21" s="4"/>
      <c r="D21" s="2"/>
      <c r="E21" s="2"/>
    </row>
    <row r="22" spans="1:6" x14ac:dyDescent="0.2">
      <c r="A22" s="2"/>
      <c r="B22" s="3"/>
      <c r="C22" s="4"/>
      <c r="D22" s="2"/>
      <c r="E22" s="2"/>
    </row>
    <row r="23" spans="1:6" s="9" customFormat="1" ht="35.25" customHeight="1" x14ac:dyDescent="0.2">
      <c r="A23" s="106" t="s">
        <v>71</v>
      </c>
      <c r="B23" s="107"/>
      <c r="C23" s="107"/>
      <c r="D23" s="107"/>
      <c r="E23" s="107"/>
      <c r="F23" s="108"/>
    </row>
    <row r="24" spans="1:6" x14ac:dyDescent="0.2">
      <c r="A24" s="2"/>
      <c r="B24" s="3"/>
      <c r="C24" s="4"/>
      <c r="D24" s="2"/>
      <c r="E24" s="2"/>
    </row>
    <row r="25" spans="1:6" ht="16.5" customHeight="1" x14ac:dyDescent="0.2">
      <c r="A25" s="104" t="s">
        <v>69</v>
      </c>
      <c r="B25" s="104"/>
      <c r="C25" s="104"/>
      <c r="D25" s="105" t="s">
        <v>40</v>
      </c>
      <c r="E25" s="88" t="s">
        <v>43</v>
      </c>
      <c r="F25" s="84" t="s">
        <v>1</v>
      </c>
    </row>
    <row r="26" spans="1:6" s="9" customFormat="1" ht="27.75" customHeight="1" x14ac:dyDescent="0.2">
      <c r="A26" s="104"/>
      <c r="B26" s="104"/>
      <c r="C26" s="104"/>
      <c r="D26" s="105"/>
      <c r="E26" s="88"/>
      <c r="F26" s="84"/>
    </row>
    <row r="27" spans="1:6" ht="15" x14ac:dyDescent="0.25">
      <c r="A27" s="85"/>
      <c r="B27" s="85"/>
      <c r="C27" s="85"/>
      <c r="D27" s="19"/>
      <c r="E27" s="27">
        <f t="shared" ref="E27:E42" si="0">F27/12</f>
        <v>0</v>
      </c>
      <c r="F27" s="20"/>
    </row>
    <row r="28" spans="1:6" ht="15" x14ac:dyDescent="0.25">
      <c r="A28" s="85"/>
      <c r="B28" s="85"/>
      <c r="C28" s="85"/>
      <c r="D28" s="19"/>
      <c r="E28" s="27">
        <f t="shared" si="0"/>
        <v>0</v>
      </c>
      <c r="F28" s="20"/>
    </row>
    <row r="29" spans="1:6" ht="15" x14ac:dyDescent="0.25">
      <c r="A29" s="85"/>
      <c r="B29" s="85"/>
      <c r="C29" s="85"/>
      <c r="D29" s="19"/>
      <c r="E29" s="27">
        <f t="shared" si="0"/>
        <v>0</v>
      </c>
      <c r="F29" s="20"/>
    </row>
    <row r="30" spans="1:6" ht="15" x14ac:dyDescent="0.25">
      <c r="A30" s="85"/>
      <c r="B30" s="85"/>
      <c r="C30" s="85"/>
      <c r="D30" s="19"/>
      <c r="E30" s="27">
        <f t="shared" si="0"/>
        <v>0</v>
      </c>
      <c r="F30" s="20"/>
    </row>
    <row r="31" spans="1:6" ht="15" x14ac:dyDescent="0.25">
      <c r="A31" s="85"/>
      <c r="B31" s="85"/>
      <c r="C31" s="85"/>
      <c r="D31" s="19"/>
      <c r="E31" s="27">
        <f t="shared" si="0"/>
        <v>0</v>
      </c>
      <c r="F31" s="20"/>
    </row>
    <row r="32" spans="1:6" ht="15" x14ac:dyDescent="0.25">
      <c r="A32" s="85"/>
      <c r="B32" s="85"/>
      <c r="C32" s="85"/>
      <c r="D32" s="19"/>
      <c r="E32" s="27">
        <f t="shared" si="0"/>
        <v>0</v>
      </c>
      <c r="F32" s="20"/>
    </row>
    <row r="33" spans="1:6" ht="15" x14ac:dyDescent="0.25">
      <c r="A33" s="85"/>
      <c r="B33" s="85"/>
      <c r="C33" s="85"/>
      <c r="D33" s="19"/>
      <c r="E33" s="27">
        <f t="shared" si="0"/>
        <v>0</v>
      </c>
      <c r="F33" s="20"/>
    </row>
    <row r="34" spans="1:6" ht="15" x14ac:dyDescent="0.25">
      <c r="A34" s="85"/>
      <c r="B34" s="85"/>
      <c r="C34" s="85"/>
      <c r="D34" s="19"/>
      <c r="E34" s="27">
        <f t="shared" si="0"/>
        <v>0</v>
      </c>
      <c r="F34" s="20"/>
    </row>
    <row r="35" spans="1:6" ht="15" x14ac:dyDescent="0.25">
      <c r="A35" s="85"/>
      <c r="B35" s="85"/>
      <c r="C35" s="85"/>
      <c r="D35" s="19"/>
      <c r="E35" s="27">
        <f t="shared" si="0"/>
        <v>0</v>
      </c>
      <c r="F35" s="20"/>
    </row>
    <row r="36" spans="1:6" ht="15" x14ac:dyDescent="0.25">
      <c r="A36" s="85"/>
      <c r="B36" s="85"/>
      <c r="C36" s="85"/>
      <c r="D36" s="19"/>
      <c r="E36" s="27">
        <f t="shared" si="0"/>
        <v>0</v>
      </c>
      <c r="F36" s="20"/>
    </row>
    <row r="37" spans="1:6" ht="15" x14ac:dyDescent="0.25">
      <c r="A37" s="85"/>
      <c r="B37" s="85"/>
      <c r="C37" s="85"/>
      <c r="D37" s="19"/>
      <c r="E37" s="27">
        <f t="shared" si="0"/>
        <v>0</v>
      </c>
      <c r="F37" s="20"/>
    </row>
    <row r="38" spans="1:6" ht="15" x14ac:dyDescent="0.25">
      <c r="A38" s="85"/>
      <c r="B38" s="85"/>
      <c r="C38" s="85"/>
      <c r="D38" s="19"/>
      <c r="E38" s="27">
        <f t="shared" si="0"/>
        <v>0</v>
      </c>
      <c r="F38" s="20"/>
    </row>
    <row r="39" spans="1:6" ht="15" x14ac:dyDescent="0.25">
      <c r="A39" s="85"/>
      <c r="B39" s="85"/>
      <c r="C39" s="85"/>
      <c r="D39" s="19"/>
      <c r="E39" s="27">
        <f t="shared" si="0"/>
        <v>0</v>
      </c>
      <c r="F39" s="20"/>
    </row>
    <row r="40" spans="1:6" ht="15" x14ac:dyDescent="0.25">
      <c r="A40" s="85"/>
      <c r="B40" s="85"/>
      <c r="C40" s="85"/>
      <c r="D40" s="19"/>
      <c r="E40" s="27">
        <f t="shared" si="0"/>
        <v>0</v>
      </c>
      <c r="F40" s="20"/>
    </row>
    <row r="41" spans="1:6" ht="15" x14ac:dyDescent="0.25">
      <c r="A41" s="85"/>
      <c r="B41" s="85"/>
      <c r="C41" s="85"/>
      <c r="D41" s="19"/>
      <c r="E41" s="27">
        <f t="shared" si="0"/>
        <v>0</v>
      </c>
      <c r="F41" s="20"/>
    </row>
    <row r="42" spans="1:6" ht="15" x14ac:dyDescent="0.25">
      <c r="A42" s="85"/>
      <c r="B42" s="85"/>
      <c r="C42" s="85"/>
      <c r="D42" s="19"/>
      <c r="E42" s="27">
        <f t="shared" si="0"/>
        <v>0</v>
      </c>
      <c r="F42" s="20"/>
    </row>
    <row r="43" spans="1:6" ht="19.899999999999999" customHeight="1" x14ac:dyDescent="0.2">
      <c r="A43" s="88" t="s">
        <v>38</v>
      </c>
      <c r="B43" s="88"/>
      <c r="C43" s="88"/>
      <c r="D43" s="88"/>
      <c r="E43" s="28">
        <f>SUM(E27:E42)</f>
        <v>0</v>
      </c>
      <c r="F43" s="39"/>
    </row>
    <row r="44" spans="1:6" x14ac:dyDescent="0.2">
      <c r="A44" s="2"/>
      <c r="B44" s="3"/>
      <c r="C44" s="4"/>
      <c r="D44" s="2"/>
      <c r="E44" s="2"/>
    </row>
    <row r="45" spans="1:6" x14ac:dyDescent="0.2">
      <c r="A45" s="2"/>
      <c r="B45" s="3"/>
      <c r="C45" s="4"/>
      <c r="D45" s="2"/>
      <c r="E45" s="2"/>
    </row>
    <row r="46" spans="1:6" s="9" customFormat="1" ht="42.75" customHeight="1" x14ac:dyDescent="0.2">
      <c r="A46" s="111" t="s">
        <v>70</v>
      </c>
      <c r="B46" s="112"/>
      <c r="C46" s="112"/>
      <c r="D46" s="61" t="s">
        <v>40</v>
      </c>
      <c r="E46" s="25" t="s">
        <v>0</v>
      </c>
      <c r="F46" s="29" t="s">
        <v>1</v>
      </c>
    </row>
    <row r="47" spans="1:6" s="18" customFormat="1" ht="15" customHeight="1" x14ac:dyDescent="0.25">
      <c r="A47" s="91" t="str">
        <f>IF(AND(B15=Données!A4,D15=Données!B3),Données!F23,"")</f>
        <v/>
      </c>
      <c r="B47" s="91"/>
      <c r="C47" s="91"/>
      <c r="D47" s="19"/>
      <c r="E47" s="27">
        <f t="shared" ref="E47:E60" si="1">F47/12</f>
        <v>0</v>
      </c>
      <c r="F47" s="20"/>
    </row>
    <row r="48" spans="1:6" s="18" customFormat="1" ht="15" x14ac:dyDescent="0.25">
      <c r="A48" s="91" t="str">
        <f>IF(AND(B15=Données!A4,D15=Données!B3),Données!F24,"")</f>
        <v/>
      </c>
      <c r="B48" s="91"/>
      <c r="C48" s="91"/>
      <c r="D48" s="19"/>
      <c r="E48" s="27">
        <f t="shared" si="1"/>
        <v>0</v>
      </c>
      <c r="F48" s="20"/>
    </row>
    <row r="49" spans="1:6" s="18" customFormat="1" ht="15" x14ac:dyDescent="0.25">
      <c r="A49" s="91" t="str">
        <f>IF(AND(B15=Données!A4,D15=Données!B3),Données!F25,"")</f>
        <v/>
      </c>
      <c r="B49" s="91"/>
      <c r="C49" s="91"/>
      <c r="D49" s="19"/>
      <c r="E49" s="27">
        <f t="shared" si="1"/>
        <v>0</v>
      </c>
      <c r="F49" s="20"/>
    </row>
    <row r="50" spans="1:6" s="18" customFormat="1" ht="15" x14ac:dyDescent="0.25">
      <c r="A50" s="94"/>
      <c r="B50" s="94"/>
      <c r="C50" s="94"/>
      <c r="D50" s="19"/>
      <c r="E50" s="27">
        <f t="shared" si="1"/>
        <v>0</v>
      </c>
      <c r="F50" s="20"/>
    </row>
    <row r="51" spans="1:6" s="18" customFormat="1" ht="15" x14ac:dyDescent="0.25">
      <c r="A51" s="94"/>
      <c r="B51" s="94"/>
      <c r="C51" s="94"/>
      <c r="D51" s="19"/>
      <c r="E51" s="27">
        <f t="shared" si="1"/>
        <v>0</v>
      </c>
      <c r="F51" s="20"/>
    </row>
    <row r="52" spans="1:6" s="18" customFormat="1" ht="15" x14ac:dyDescent="0.25">
      <c r="A52" s="94"/>
      <c r="B52" s="94"/>
      <c r="C52" s="94"/>
      <c r="D52" s="19"/>
      <c r="E52" s="27">
        <f t="shared" si="1"/>
        <v>0</v>
      </c>
      <c r="F52" s="20"/>
    </row>
    <row r="53" spans="1:6" s="18" customFormat="1" ht="15" x14ac:dyDescent="0.25">
      <c r="A53" s="94"/>
      <c r="B53" s="94"/>
      <c r="C53" s="94"/>
      <c r="D53" s="19"/>
      <c r="E53" s="27">
        <f t="shared" si="1"/>
        <v>0</v>
      </c>
      <c r="F53" s="20"/>
    </row>
    <row r="54" spans="1:6" s="18" customFormat="1" ht="15" x14ac:dyDescent="0.25">
      <c r="A54" s="94"/>
      <c r="B54" s="94"/>
      <c r="C54" s="94"/>
      <c r="D54" s="19"/>
      <c r="E54" s="27">
        <f t="shared" si="1"/>
        <v>0</v>
      </c>
      <c r="F54" s="20"/>
    </row>
    <row r="55" spans="1:6" s="18" customFormat="1" ht="15" x14ac:dyDescent="0.25">
      <c r="A55" s="94"/>
      <c r="B55" s="94"/>
      <c r="C55" s="94"/>
      <c r="D55" s="19"/>
      <c r="E55" s="27">
        <f t="shared" si="1"/>
        <v>0</v>
      </c>
      <c r="F55" s="20"/>
    </row>
    <row r="56" spans="1:6" s="18" customFormat="1" ht="15" x14ac:dyDescent="0.25">
      <c r="A56" s="94"/>
      <c r="B56" s="94"/>
      <c r="C56" s="94"/>
      <c r="D56" s="19"/>
      <c r="E56" s="27">
        <f t="shared" si="1"/>
        <v>0</v>
      </c>
      <c r="F56" s="20"/>
    </row>
    <row r="57" spans="1:6" s="18" customFormat="1" ht="15" x14ac:dyDescent="0.25">
      <c r="A57" s="94"/>
      <c r="B57" s="94"/>
      <c r="C57" s="94"/>
      <c r="D57" s="19"/>
      <c r="E57" s="27">
        <f t="shared" si="1"/>
        <v>0</v>
      </c>
      <c r="F57" s="20"/>
    </row>
    <row r="58" spans="1:6" s="18" customFormat="1" ht="15" x14ac:dyDescent="0.25">
      <c r="A58" s="94"/>
      <c r="B58" s="94"/>
      <c r="C58" s="94"/>
      <c r="D58" s="19"/>
      <c r="E58" s="27">
        <f t="shared" si="1"/>
        <v>0</v>
      </c>
      <c r="F58" s="20"/>
    </row>
    <row r="59" spans="1:6" s="18" customFormat="1" ht="15" x14ac:dyDescent="0.25">
      <c r="A59" s="94"/>
      <c r="B59" s="94"/>
      <c r="C59" s="94"/>
      <c r="D59" s="19"/>
      <c r="E59" s="27">
        <f t="shared" si="1"/>
        <v>0</v>
      </c>
      <c r="F59" s="20"/>
    </row>
    <row r="60" spans="1:6" s="18" customFormat="1" ht="15.75" customHeight="1" x14ac:dyDescent="0.25">
      <c r="A60" s="94"/>
      <c r="B60" s="94"/>
      <c r="C60" s="94"/>
      <c r="D60" s="19"/>
      <c r="E60" s="27">
        <f t="shared" si="1"/>
        <v>0</v>
      </c>
      <c r="F60" s="20"/>
    </row>
    <row r="61" spans="1:6" ht="19.899999999999999" customHeight="1" x14ac:dyDescent="0.3">
      <c r="A61" s="83" t="s">
        <v>39</v>
      </c>
      <c r="B61" s="83"/>
      <c r="C61" s="83"/>
      <c r="D61" s="83"/>
      <c r="E61" s="28">
        <f>SUM(E45:E60)</f>
        <v>0</v>
      </c>
      <c r="F61" s="40"/>
    </row>
    <row r="62" spans="1:6" x14ac:dyDescent="0.2">
      <c r="A62" s="2"/>
      <c r="B62" s="3"/>
      <c r="C62" s="4"/>
      <c r="D62" s="2"/>
      <c r="E62" s="2"/>
    </row>
    <row r="63" spans="1:6" s="9" customFormat="1" ht="49.5" customHeight="1" x14ac:dyDescent="0.2">
      <c r="A63" s="102" t="s">
        <v>57</v>
      </c>
      <c r="B63" s="103"/>
      <c r="C63" s="103"/>
      <c r="D63" s="81">
        <f>Données!B38</f>
        <v>0</v>
      </c>
      <c r="E63" s="81"/>
      <c r="F63" s="82"/>
    </row>
    <row r="64" spans="1:6" ht="9.75" customHeight="1" x14ac:dyDescent="0.2">
      <c r="A64" s="13"/>
      <c r="B64" s="14"/>
      <c r="C64" s="15"/>
      <c r="D64" s="16"/>
      <c r="E64" s="2"/>
      <c r="F64" s="17"/>
    </row>
    <row r="65" spans="1:6" ht="22.5" customHeight="1" x14ac:dyDescent="0.2">
      <c r="A65" s="2"/>
      <c r="B65" s="3"/>
      <c r="C65" s="4"/>
      <c r="D65" s="2"/>
      <c r="E65" s="2"/>
      <c r="F65" s="17"/>
    </row>
    <row r="66" spans="1:6" s="9" customFormat="1" ht="52.5" customHeight="1" x14ac:dyDescent="0.2">
      <c r="A66" s="99" t="s">
        <v>55</v>
      </c>
      <c r="B66" s="100"/>
      <c r="C66" s="100"/>
      <c r="D66" s="100"/>
      <c r="E66" s="100"/>
      <c r="F66" s="101"/>
    </row>
    <row r="67" spans="1:6" x14ac:dyDescent="0.2">
      <c r="A67" s="2"/>
      <c r="B67" s="3"/>
      <c r="C67" s="4"/>
      <c r="D67" s="2"/>
      <c r="E67" s="2"/>
      <c r="F67" s="17"/>
    </row>
    <row r="68" spans="1:6" s="10" customFormat="1" ht="46.5" customHeight="1" x14ac:dyDescent="0.2">
      <c r="A68" s="95" t="s">
        <v>56</v>
      </c>
      <c r="B68" s="96"/>
      <c r="C68" s="96"/>
      <c r="D68" s="92" t="str">
        <f>Données!B42</f>
        <v>AUCUNE CONTRIBUTION</v>
      </c>
      <c r="E68" s="92"/>
      <c r="F68" s="93"/>
    </row>
    <row r="69" spans="1:6" x14ac:dyDescent="0.2">
      <c r="A69" s="2"/>
      <c r="B69" s="3"/>
      <c r="C69" s="4"/>
      <c r="D69" s="2"/>
      <c r="E69" s="2"/>
    </row>
    <row r="70" spans="1:6" x14ac:dyDescent="0.2">
      <c r="A70" s="2"/>
      <c r="B70" s="3"/>
      <c r="C70" s="4"/>
      <c r="D70" s="2"/>
      <c r="E70" s="2"/>
    </row>
    <row r="71" spans="1:6" s="11" customFormat="1" ht="31.5" customHeight="1" x14ac:dyDescent="0.2">
      <c r="A71" s="97" t="s">
        <v>5</v>
      </c>
      <c r="B71" s="98"/>
      <c r="C71" s="98"/>
      <c r="D71" s="98"/>
      <c r="E71" s="98"/>
      <c r="F71" s="98"/>
    </row>
    <row r="72" spans="1:6" s="11" customFormat="1" x14ac:dyDescent="0.2">
      <c r="A72" s="12"/>
      <c r="B72" s="12"/>
    </row>
    <row r="73" spans="1:6" s="11" customFormat="1" x14ac:dyDescent="0.2"/>
    <row r="74" spans="1:6" s="11" customFormat="1" x14ac:dyDescent="0.2"/>
    <row r="75" spans="1:6" s="11" customFormat="1" x14ac:dyDescent="0.2"/>
    <row r="76" spans="1:6" s="11" customFormat="1" x14ac:dyDescent="0.2"/>
    <row r="77" spans="1:6" s="11" customFormat="1" x14ac:dyDescent="0.2"/>
    <row r="78" spans="1:6" s="11" customFormat="1" x14ac:dyDescent="0.2"/>
    <row r="79" spans="1:6" s="11" customFormat="1" x14ac:dyDescent="0.2"/>
    <row r="80" spans="1:6" s="11" customFormat="1" x14ac:dyDescent="0.2"/>
    <row r="81" s="11" customFormat="1" x14ac:dyDescent="0.2"/>
    <row r="82" s="11" customFormat="1" x14ac:dyDescent="0.2"/>
    <row r="83" s="11" customFormat="1" ht="15.75" customHeight="1" x14ac:dyDescent="0.2"/>
    <row r="84" s="11" customFormat="1" ht="15.75" customHeight="1" x14ac:dyDescent="0.2"/>
    <row r="85" s="11" customFormat="1" ht="15.75" customHeight="1" x14ac:dyDescent="0.2"/>
    <row r="86" s="11" customFormat="1" ht="15.75" customHeight="1" x14ac:dyDescent="0.2"/>
    <row r="87" s="11" customFormat="1" ht="15.75" customHeight="1" x14ac:dyDescent="0.2"/>
    <row r="88" s="11" customFormat="1" ht="15.75" customHeight="1" x14ac:dyDescent="0.2"/>
  </sheetData>
  <sheetProtection algorithmName="SHA-512" hashValue="VLMyCt/AtCTXRWYbmUVVU2PoX0MnYwrBBH1pvLk91Y5DUfAVDNqVo1GupfWNckSF6yEtu/fa977jaWvHIaf3ew==" saltValue="e3dFe5XlORf8aiwbz8TLkg==" spinCount="100000" sheet="1" objects="1" scenarios="1" selectLockedCells="1"/>
  <protectedRanges>
    <protectedRange sqref="B64" name="Plage4_2"/>
    <protectedRange sqref="G27:G34 B47:B60" name="Plage4"/>
    <protectedRange sqref="F41 F27:G34 B27:B42" name="Plage3"/>
    <protectedRange sqref="G27:G34" name="Plage2_2"/>
  </protectedRanges>
  <sortState ref="L92:L98">
    <sortCondition ref="L92:L98"/>
  </sortState>
  <mergeCells count="50">
    <mergeCell ref="A25:C26"/>
    <mergeCell ref="D25:D26"/>
    <mergeCell ref="A23:F23"/>
    <mergeCell ref="C6:F6"/>
    <mergeCell ref="A47:C47"/>
    <mergeCell ref="A41:C41"/>
    <mergeCell ref="A35:C35"/>
    <mergeCell ref="A32:C32"/>
    <mergeCell ref="A27:C27"/>
    <mergeCell ref="A33:C33"/>
    <mergeCell ref="A31:C31"/>
    <mergeCell ref="A30:C30"/>
    <mergeCell ref="A46:C46"/>
    <mergeCell ref="A42:C42"/>
    <mergeCell ref="A40:C40"/>
    <mergeCell ref="A71:F71"/>
    <mergeCell ref="A50:C50"/>
    <mergeCell ref="A51:C51"/>
    <mergeCell ref="A52:C52"/>
    <mergeCell ref="A53:C53"/>
    <mergeCell ref="A56:C56"/>
    <mergeCell ref="A59:C59"/>
    <mergeCell ref="A57:C57"/>
    <mergeCell ref="A58:C58"/>
    <mergeCell ref="A66:F66"/>
    <mergeCell ref="A63:C63"/>
    <mergeCell ref="A60:C60"/>
    <mergeCell ref="A49:C49"/>
    <mergeCell ref="A43:D43"/>
    <mergeCell ref="D68:F68"/>
    <mergeCell ref="A54:C54"/>
    <mergeCell ref="A55:C55"/>
    <mergeCell ref="A48:C48"/>
    <mergeCell ref="A68:C68"/>
    <mergeCell ref="A2:F2"/>
    <mergeCell ref="C4:F4"/>
    <mergeCell ref="A8:F8"/>
    <mergeCell ref="D63:F63"/>
    <mergeCell ref="A61:D61"/>
    <mergeCell ref="F25:F26"/>
    <mergeCell ref="A29:C29"/>
    <mergeCell ref="A28:C28"/>
    <mergeCell ref="A39:C39"/>
    <mergeCell ref="A6:B6"/>
    <mergeCell ref="A36:C36"/>
    <mergeCell ref="A37:C37"/>
    <mergeCell ref="A38:C38"/>
    <mergeCell ref="E25:E26"/>
    <mergeCell ref="A17:B17"/>
    <mergeCell ref="A34:C34"/>
  </mergeCells>
  <phoneticPr fontId="2" type="noConversion"/>
  <dataValidations xWindow="680" yWindow="545" count="1">
    <dataValidation allowBlank="1" showInputMessage="1" showErrorMessage="1" promptTitle="ATTENTION" prompt="SI CE MONTANT INDICATIF VOUS CONVIENT, VOUS POUVEZ CONCLURE UN ACCORD AMIABLE EN TELECHARGEANT LE FORMULAIRE ADEQUAT" sqref="D68:F68" xr:uid="{00000000-0002-0000-0000-000005000000}"/>
  </dataValidations>
  <printOptions horizontalCentered="1" verticalCentered="1"/>
  <pageMargins left="0" right="0" top="0" bottom="0.39370078740157483" header="0" footer="0"/>
  <pageSetup paperSize="9" scale="56" fitToWidth="0" orientation="portrait" r:id="rId1"/>
  <headerFooter alignWithMargins="0">
    <oddFooter>&amp;L&amp;8Pôle sanitaire social - Direction dépendance handicap - Service des prestations sociales&amp;C&amp;8Bureau des aides en établissement&amp;10
VLD 2017 04 14&amp;R&amp;D</oddFooter>
  </headerFooter>
  <rowBreaks count="1" manualBreakCount="1">
    <brk id="72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0" yWindow="545" count="7">
        <x14:dataValidation type="list" allowBlank="1" showInputMessage="1" showErrorMessage="1" xr:uid="{00000000-0002-0000-0000-000002000000}">
          <x14:formula1>
            <xm:f>Données!$B$2:$B$3</xm:f>
          </x14:formula1>
          <xm:sqref>D15</xm:sqref>
        </x14:dataValidation>
        <x14:dataValidation type="list" allowBlank="1" showInputMessage="1" showErrorMessage="1" xr:uid="{00000000-0002-0000-0000-000000000000}">
          <x14:formula1>
            <xm:f>Données!$A$2:$A$4</xm:f>
          </x14:formula1>
          <xm:sqref>B15</xm:sqref>
        </x14:dataValidation>
        <x14:dataValidation type="list" allowBlank="1" showInputMessage="1" showErrorMessage="1" xr:uid="{00000000-0002-0000-0000-000006000000}">
          <x14:formula1>
            <xm:f>Données!$F$2:$F$19</xm:f>
          </x14:formula1>
          <xm:sqref>A27:C42</xm:sqref>
        </x14:dataValidation>
        <x14:dataValidation type="list" allowBlank="1" showInputMessage="1" showErrorMessage="1" xr:uid="{00000000-0002-0000-0000-000001000000}">
          <x14:formula1>
            <xm:f>Données!$D$2:$D$12</xm:f>
          </x14:formula1>
          <xm:sqref>B20:B21</xm:sqref>
        </x14:dataValidation>
        <x14:dataValidation type="list" allowBlank="1" showInputMessage="1" showErrorMessage="1" promptTitle="ATTENTION" prompt="INDIQUER LE NOMBRE _x000a_PUIS RENSEIGNER LES TROIS CELLULES B19, B20, B21._x000a_METTRE ZERO : 0 LE CAS ECHEANT_x000a__x000a_" xr:uid="{00000000-0002-0000-0000-000003000000}">
          <x14:formula1>
            <xm:f>Données!$D$2:$D$12</xm:f>
          </x14:formula1>
          <xm:sqref>B18</xm:sqref>
        </x14:dataValidation>
        <x14:dataValidation type="list" allowBlank="1" showInputMessage="1" showErrorMessage="1" promptTitle="ATTENTION" prompt="N'OUBLIEZ PAS DE RENSEIGNER LA CELLULE DU DESSUS : B18" xr:uid="{00000000-0002-0000-0000-000004000000}">
          <x14:formula1>
            <xm:f>Données!$D$2:$D$12</xm:f>
          </x14:formula1>
          <xm:sqref>B19</xm:sqref>
        </x14:dataValidation>
        <x14:dataValidation type="list" allowBlank="1" showInputMessage="1" showErrorMessage="1" promptTitle="ATTENTION" prompt="DEPENSES A PRENDRE EN COMPTE  :_x000a_- Pour le logement principal : loyer, prêt, travaux,_x000a_- Pour les enfants : loyer, pensions, frais de scolarité_x000a_- Charges fiscales_x000a_- Prêt lié à la voiture principale_x000a_- Toute dépense rendue obligatoire par un Juge" xr:uid="{F021C2DD-D9E0-4799-917C-7DC75A288B1A}">
          <x14:formula1>
            <xm:f>Données!$F$29:$F$39</xm:f>
          </x14:formula1>
          <xm:sqref>A50:C60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89E5-FCC7-4BCF-9A83-795973025D94}">
  <dimension ref="A1:R48"/>
  <sheetViews>
    <sheetView topLeftCell="A8" workbookViewId="0">
      <selection activeCell="B33" sqref="B33"/>
    </sheetView>
  </sheetViews>
  <sheetFormatPr baseColWidth="10" defaultRowHeight="14.25" x14ac:dyDescent="0.2"/>
  <cols>
    <col min="1" max="1" width="39.28515625" style="46" bestFit="1" customWidth="1"/>
    <col min="2" max="2" width="23.140625" style="46" bestFit="1" customWidth="1"/>
    <col min="3" max="3" width="27.42578125" style="46" bestFit="1" customWidth="1"/>
    <col min="4" max="4" width="20.28515625" style="46" customWidth="1"/>
    <col min="5" max="5" width="13" style="46" customWidth="1"/>
    <col min="6" max="6" width="55" style="46" bestFit="1" customWidth="1"/>
    <col min="7" max="7" width="11.42578125" style="46"/>
    <col min="8" max="8" width="56.42578125" style="46" bestFit="1" customWidth="1"/>
    <col min="9" max="9" width="11.42578125" style="46"/>
    <col min="10" max="10" width="79.5703125" style="46" bestFit="1" customWidth="1"/>
    <col min="11" max="11" width="11.42578125" style="46"/>
    <col min="12" max="12" width="11.85546875" style="46" bestFit="1" customWidth="1"/>
    <col min="13" max="13" width="17.42578125" style="46" bestFit="1" customWidth="1"/>
    <col min="14" max="15" width="11.42578125" style="46"/>
    <col min="16" max="16" width="10.7109375" style="46" bestFit="1" customWidth="1"/>
    <col min="17" max="16384" width="11.42578125" style="46"/>
  </cols>
  <sheetData>
    <row r="1" spans="1:18" ht="15" x14ac:dyDescent="0.25">
      <c r="A1" s="62" t="s">
        <v>6</v>
      </c>
      <c r="B1" s="62" t="s">
        <v>89</v>
      </c>
      <c r="D1" s="62" t="s">
        <v>91</v>
      </c>
      <c r="F1" s="47" t="s">
        <v>24</v>
      </c>
      <c r="G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5" x14ac:dyDescent="0.25">
      <c r="A2" s="50" t="s">
        <v>76</v>
      </c>
      <c r="B2" s="50" t="s">
        <v>31</v>
      </c>
      <c r="D2" s="63">
        <v>0</v>
      </c>
      <c r="F2" s="41"/>
      <c r="G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 x14ac:dyDescent="0.25">
      <c r="A3" s="50" t="s">
        <v>92</v>
      </c>
      <c r="B3" s="50" t="s">
        <v>51</v>
      </c>
      <c r="D3" s="64">
        <v>1</v>
      </c>
      <c r="F3" s="42" t="s">
        <v>45</v>
      </c>
      <c r="G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15" x14ac:dyDescent="0.25">
      <c r="A4" s="50" t="s">
        <v>77</v>
      </c>
      <c r="B4" s="41"/>
      <c r="C4" s="41"/>
      <c r="D4" s="64">
        <v>2</v>
      </c>
      <c r="F4" s="41" t="s">
        <v>33</v>
      </c>
      <c r="G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15" x14ac:dyDescent="0.25">
      <c r="A5" s="41"/>
      <c r="B5" s="41"/>
      <c r="C5" s="41"/>
      <c r="D5" s="64">
        <v>3</v>
      </c>
      <c r="F5" s="41" t="s">
        <v>47</v>
      </c>
      <c r="G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" x14ac:dyDescent="0.25">
      <c r="A6" s="113" t="s">
        <v>7</v>
      </c>
      <c r="B6" s="113"/>
      <c r="C6" s="41"/>
      <c r="D6" s="64">
        <v>4</v>
      </c>
      <c r="F6" s="41" t="s">
        <v>85</v>
      </c>
      <c r="G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15" x14ac:dyDescent="0.25">
      <c r="A7" s="52" t="s">
        <v>72</v>
      </c>
      <c r="B7" s="53">
        <f>'SIMULATEUR OA'!B18</f>
        <v>0</v>
      </c>
      <c r="C7" s="41"/>
      <c r="D7" s="64">
        <v>5</v>
      </c>
      <c r="F7" s="42" t="s">
        <v>42</v>
      </c>
      <c r="G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5" x14ac:dyDescent="0.25">
      <c r="A8" s="54" t="s">
        <v>73</v>
      </c>
      <c r="B8" s="53">
        <f>'SIMULATEUR OA'!B19</f>
        <v>0</v>
      </c>
      <c r="C8" s="41"/>
      <c r="D8" s="64">
        <v>6</v>
      </c>
      <c r="F8" s="42" t="s">
        <v>84</v>
      </c>
      <c r="G8" s="48"/>
      <c r="I8" s="41"/>
      <c r="J8" s="48" t="s">
        <v>3</v>
      </c>
      <c r="K8" s="48"/>
      <c r="M8" s="41"/>
      <c r="N8" s="41"/>
      <c r="O8" s="41"/>
      <c r="P8" s="41"/>
      <c r="Q8" s="41"/>
      <c r="R8" s="41"/>
    </row>
    <row r="9" spans="1:18" ht="15" x14ac:dyDescent="0.25">
      <c r="A9" s="54" t="s">
        <v>74</v>
      </c>
      <c r="B9" s="53">
        <f>'SIMULATEUR OA'!B20</f>
        <v>0</v>
      </c>
      <c r="C9" s="41"/>
      <c r="D9" s="52">
        <v>7</v>
      </c>
      <c r="F9" s="41" t="s">
        <v>35</v>
      </c>
      <c r="G9" s="41"/>
      <c r="I9" s="41"/>
      <c r="J9" s="41" t="s">
        <v>4</v>
      </c>
      <c r="K9" s="41"/>
      <c r="N9" s="41"/>
      <c r="O9" s="41"/>
      <c r="P9" s="41"/>
      <c r="Q9" s="41"/>
      <c r="R9" s="41"/>
    </row>
    <row r="10" spans="1:18" ht="15" x14ac:dyDescent="0.25">
      <c r="A10" s="54" t="s">
        <v>75</v>
      </c>
      <c r="B10" s="53">
        <f>'SIMULATEUR OA'!B21</f>
        <v>0</v>
      </c>
      <c r="C10" s="41"/>
      <c r="D10" s="52">
        <v>8</v>
      </c>
      <c r="F10" s="42" t="s">
        <v>83</v>
      </c>
      <c r="G10" s="41"/>
      <c r="I10" s="41"/>
      <c r="J10" s="51" t="s">
        <v>2</v>
      </c>
      <c r="K10" s="51"/>
      <c r="N10" s="41"/>
      <c r="O10" s="41"/>
      <c r="P10" s="41"/>
      <c r="Q10" s="41"/>
      <c r="R10" s="41"/>
    </row>
    <row r="11" spans="1:18" ht="15" x14ac:dyDescent="0.25">
      <c r="B11" s="41"/>
      <c r="C11" s="41"/>
      <c r="D11" s="52">
        <v>9</v>
      </c>
      <c r="F11" s="41" t="s">
        <v>34</v>
      </c>
      <c r="G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ht="15" x14ac:dyDescent="0.25">
      <c r="B12" s="41"/>
      <c r="C12" s="41"/>
      <c r="D12" s="52">
        <v>10</v>
      </c>
      <c r="F12" s="42" t="s">
        <v>44</v>
      </c>
      <c r="G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 ht="15" x14ac:dyDescent="0.25">
      <c r="A13" s="41"/>
      <c r="B13" s="41"/>
      <c r="C13" s="41"/>
      <c r="D13" s="41"/>
      <c r="F13" s="41" t="s">
        <v>48</v>
      </c>
      <c r="G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ht="15" x14ac:dyDescent="0.25">
      <c r="A14" s="41"/>
      <c r="B14" s="41"/>
      <c r="C14" s="41"/>
      <c r="D14" s="41"/>
      <c r="F14" s="41" t="s">
        <v>36</v>
      </c>
      <c r="G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18" ht="15" x14ac:dyDescent="0.25">
      <c r="A15" s="62" t="s">
        <v>11</v>
      </c>
      <c r="B15" s="65" t="s">
        <v>8</v>
      </c>
      <c r="C15" s="65" t="s">
        <v>9</v>
      </c>
      <c r="D15" s="65" t="s">
        <v>10</v>
      </c>
      <c r="F15" s="41" t="s">
        <v>32</v>
      </c>
      <c r="G15" s="41"/>
      <c r="I15" s="41"/>
      <c r="J15" s="41"/>
      <c r="K15" s="41"/>
      <c r="L15" s="42"/>
      <c r="M15" s="42"/>
      <c r="N15" s="42"/>
      <c r="O15" s="42"/>
      <c r="P15" s="42"/>
      <c r="Q15" s="42"/>
      <c r="R15" s="42"/>
    </row>
    <row r="16" spans="1:18" ht="15" x14ac:dyDescent="0.25">
      <c r="A16" s="55" t="s">
        <v>12</v>
      </c>
      <c r="B16" s="53">
        <v>35</v>
      </c>
      <c r="C16" s="53">
        <v>30</v>
      </c>
      <c r="D16" s="53">
        <v>35</v>
      </c>
      <c r="F16" s="41" t="s">
        <v>79</v>
      </c>
      <c r="G16" s="41"/>
      <c r="I16" s="41"/>
      <c r="J16" s="41"/>
      <c r="K16" s="41"/>
      <c r="L16" s="42"/>
      <c r="M16" s="42"/>
      <c r="N16" s="42"/>
      <c r="O16" s="42"/>
      <c r="P16" s="42"/>
      <c r="Q16" s="42"/>
      <c r="R16" s="42"/>
    </row>
    <row r="17" spans="1:18" ht="15" x14ac:dyDescent="0.25">
      <c r="A17" s="55" t="s">
        <v>13</v>
      </c>
      <c r="B17" s="53">
        <f>IF('SIMULATEUR OA'!$B$15=$A$2,(B8*5),0)</f>
        <v>0</v>
      </c>
      <c r="C17" s="53">
        <f>IF('SIMULATEUR OA'!$B$15=A3,B8*5,0)</f>
        <v>0</v>
      </c>
      <c r="D17" s="53">
        <f>IF('SIMULATEUR OA'!$B$15=A4,B8*5,0)</f>
        <v>0</v>
      </c>
      <c r="F17" s="42" t="s">
        <v>46</v>
      </c>
      <c r="G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ht="15" x14ac:dyDescent="0.25">
      <c r="A18" s="55" t="s">
        <v>14</v>
      </c>
      <c r="B18" s="53">
        <f>IF('SIMULATEUR OA'!$B$15=$A$2,(B9*2.5),0)</f>
        <v>0</v>
      </c>
      <c r="C18" s="53">
        <f>IF('SIMULATEUR OA'!$B$15=A3,B9*5,0)</f>
        <v>0</v>
      </c>
      <c r="D18" s="53">
        <f>IF('SIMULATEUR OA'!$B$15=A4,B9*2.5,0)</f>
        <v>0</v>
      </c>
      <c r="F18" s="45" t="s">
        <v>37</v>
      </c>
      <c r="G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8" ht="15" x14ac:dyDescent="0.25">
      <c r="A19" s="55" t="s">
        <v>15</v>
      </c>
      <c r="B19" s="53">
        <f>IF('SIMULATEUR OA'!$B$15=$A$2,(B10*0),0)</f>
        <v>0</v>
      </c>
      <c r="C19" s="53">
        <f>IF('SIMULATEUR OA'!$B$15=A3,B10*0,0)</f>
        <v>0</v>
      </c>
      <c r="D19" s="53">
        <f>IF('SIMULATEUR OA'!B15=A4,B10*0,0)</f>
        <v>0</v>
      </c>
      <c r="F19" s="41" t="s">
        <v>80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15" x14ac:dyDescent="0.25">
      <c r="A20" s="55"/>
      <c r="B20" s="56">
        <f>B16-B17-B18-B19</f>
        <v>35</v>
      </c>
      <c r="C20" s="56">
        <f>C16-C17-C18-C19</f>
        <v>30</v>
      </c>
      <c r="D20" s="56">
        <f>D16-D17-D18-D19</f>
        <v>35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5" x14ac:dyDescent="0.25">
      <c r="A21" s="57" t="s">
        <v>16</v>
      </c>
      <c r="B21" s="58" t="str">
        <f>IF('SIMULATEUR OA'!B15=A2,B20,IF('SIMULATEUR OA'!B15=A3,C20,IF('SIMULATEUR OA'!B15=A4,D20,"")))</f>
        <v/>
      </c>
      <c r="C21" s="55"/>
      <c r="D21" s="5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5" x14ac:dyDescent="0.25">
      <c r="E22" s="42"/>
      <c r="F22" s="49" t="s">
        <v>27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5" x14ac:dyDescent="0.25">
      <c r="E23" s="42"/>
      <c r="F23" s="41" t="s">
        <v>78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5" x14ac:dyDescent="0.25">
      <c r="E24" s="42"/>
      <c r="F24" s="41" t="s">
        <v>86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15" x14ac:dyDescent="0.25">
      <c r="E25" s="42"/>
      <c r="F25" s="42" t="s">
        <v>87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15" x14ac:dyDescent="0.25">
      <c r="E26" s="42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15" x14ac:dyDescent="0.25">
      <c r="E27" s="42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5" x14ac:dyDescent="0.25">
      <c r="E28" s="42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15" x14ac:dyDescent="0.25">
      <c r="A29" s="42"/>
      <c r="B29" s="42"/>
      <c r="C29" s="42"/>
      <c r="D29" s="42"/>
      <c r="E29" s="42"/>
      <c r="F29" s="43" t="str">
        <f>IF(AND('SIMULATEUR OA'!B15=A4,'SIMULATEUR OA'!D15=B3),"","Loyer")</f>
        <v>Loyer</v>
      </c>
      <c r="G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ht="15" x14ac:dyDescent="0.25">
      <c r="A30" s="42"/>
      <c r="B30" s="42"/>
      <c r="C30" s="42"/>
      <c r="D30" s="42"/>
      <c r="E30" s="42"/>
      <c r="F30" s="43" t="str">
        <f>IF(AND('SIMULATEUR OA'!B15=A4,'SIMULATEUR OA'!D15=B3),"","Prêt immobilier logement principal")</f>
        <v>Prêt immobilier logement principal</v>
      </c>
      <c r="G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ht="15" x14ac:dyDescent="0.25">
      <c r="A31" s="114" t="s">
        <v>17</v>
      </c>
      <c r="B31" s="114"/>
      <c r="C31" s="114"/>
      <c r="D31" s="42"/>
      <c r="E31" s="42"/>
      <c r="F31" s="44" t="str">
        <f>IF(AND('SIMULATEUR OA'!B15=A4,'SIMULATEUR OA'!D15=B3),"","Prêt travaux logement principal")</f>
        <v>Prêt travaux logement principal</v>
      </c>
      <c r="G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15" x14ac:dyDescent="0.25">
      <c r="A32" s="42"/>
      <c r="B32" s="42"/>
      <c r="C32" s="42"/>
      <c r="D32" s="42"/>
      <c r="E32" s="42"/>
      <c r="F32" s="42" t="s">
        <v>59</v>
      </c>
      <c r="G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ht="15" x14ac:dyDescent="0.25">
      <c r="A33" s="42" t="s">
        <v>18</v>
      </c>
      <c r="B33" s="67">
        <v>11.07</v>
      </c>
      <c r="C33" s="42"/>
      <c r="E33" s="42"/>
      <c r="F33" s="42" t="s">
        <v>60</v>
      </c>
      <c r="G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ht="15" x14ac:dyDescent="0.25">
      <c r="A34" s="42" t="s">
        <v>90</v>
      </c>
      <c r="B34" s="59">
        <f>IF('SIMULATEUR OA'!B15=A2,'SIMULATEUR OA'!B19+'SIMULATEUR OA'!B20+'SIMULATEUR OA'!B21,IF('SIMULATEUR OA'!B15=A3,1+'SIMULATEUR OA'!B19+'SIMULATEUR OA'!B20+'SIMULATEUR OA'!B21,IF('SIMULATEUR OA'!B15=A4,1+'SIMULATEUR OA'!B19+'SIMULATEUR OA'!B20+'SIMULATEUR OA'!B21,0)))</f>
        <v>0</v>
      </c>
      <c r="C34" s="42"/>
      <c r="E34" s="42"/>
      <c r="F34" s="41" t="s">
        <v>82</v>
      </c>
      <c r="G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15" x14ac:dyDescent="0.25">
      <c r="A35" s="42" t="s">
        <v>19</v>
      </c>
      <c r="B35" s="66">
        <v>110</v>
      </c>
      <c r="C35" s="60">
        <f>(B35+B8*B36)*B33</f>
        <v>1217.7</v>
      </c>
      <c r="E35" s="42"/>
      <c r="F35" s="41" t="s">
        <v>58</v>
      </c>
      <c r="G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ht="15" x14ac:dyDescent="0.25">
      <c r="A36" s="42" t="s">
        <v>20</v>
      </c>
      <c r="B36" s="66">
        <v>40</v>
      </c>
      <c r="C36" s="42"/>
      <c r="E36" s="42"/>
      <c r="F36" s="41" t="s">
        <v>63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15" x14ac:dyDescent="0.25">
      <c r="A37" s="42"/>
      <c r="B37" s="66"/>
      <c r="C37" s="42"/>
      <c r="E37" s="42"/>
      <c r="F37" s="41" t="s">
        <v>62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ht="15" x14ac:dyDescent="0.25">
      <c r="A38" s="42" t="s">
        <v>22</v>
      </c>
      <c r="B38" s="68">
        <f>'SIMULATEUR OA'!E43-B39</f>
        <v>0</v>
      </c>
      <c r="C38" s="42"/>
      <c r="E38" s="42"/>
      <c r="F38" s="42" t="s">
        <v>61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ht="15" x14ac:dyDescent="0.25">
      <c r="A39" s="42" t="s">
        <v>23</v>
      </c>
      <c r="B39" s="68">
        <f>IF(AND('SIMULATEUR OA'!B15=A4,'SIMULATEUR OA'!D15=B3),('SIMULATEUR OA'!E47+'SIMULATEUR OA'!E48+'SIMULATEUR OA'!E49+'SIMULATEUR OA'!E50+'SIMULATEUR OA'!E51+'SIMULATEUR OA'!E52+'SIMULATEUR OA'!E53+'SIMULATEUR OA'!E54+'SIMULATEUR OA'!E55+'SIMULATEUR OA'!E56+'SIMULATEUR OA'!E59+'SIMULATEUR OA'!E60)/1,'SIMULATEUR OA'!E61)</f>
        <v>0</v>
      </c>
      <c r="C39" s="42"/>
      <c r="E39" s="42"/>
      <c r="F39" s="42" t="s">
        <v>81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ht="15" x14ac:dyDescent="0.25">
      <c r="A40" s="42" t="s">
        <v>21</v>
      </c>
      <c r="B40" s="60">
        <f>IF(B38&lt;C35,0,"CONTRIBUTION A CALCULER")</f>
        <v>0</v>
      </c>
      <c r="C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ht="15" x14ac:dyDescent="0.25">
      <c r="A41" s="42"/>
      <c r="B41" s="66"/>
      <c r="C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ht="15" x14ac:dyDescent="0.25">
      <c r="A42" s="42" t="s">
        <v>25</v>
      </c>
      <c r="B42" s="60" t="str">
        <f>IF(B40&gt;0,((B38*0.001)*(B38*0.001)*B21),"AUCUNE CONTRIBUTION")</f>
        <v>AUCUNE CONTRIBUTION</v>
      </c>
      <c r="C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15" x14ac:dyDescent="0.25">
      <c r="A43" s="42"/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ht="15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ht="15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ht="15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ht="1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ht="15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</sheetData>
  <sheetProtection algorithmName="SHA-512" hashValue="5bfe0drFm0oxhEQNhJuC//Im6RRgRMRXBooI+ejieVFaT07fJDT3tZFxuKv2uWt63GwPj0yIePtIg6MOAJo/TQ==" saltValue="wAZJHXglAgBlINzlatEgwQ==" spinCount="100000" sheet="1" objects="1" scenarios="1"/>
  <protectedRanges>
    <protectedRange sqref="G9:G15" name="Plage3"/>
  </protectedRanges>
  <mergeCells count="2">
    <mergeCell ref="A6:B6"/>
    <mergeCell ref="A31:C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B18"/>
  <sheetViews>
    <sheetView workbookViewId="0">
      <selection activeCell="B8" sqref="B8"/>
    </sheetView>
  </sheetViews>
  <sheetFormatPr baseColWidth="10" defaultRowHeight="12.75" x14ac:dyDescent="0.2"/>
  <cols>
    <col min="2" max="2" width="68.85546875" customWidth="1"/>
  </cols>
  <sheetData>
    <row r="9" spans="2:2" x14ac:dyDescent="0.2">
      <c r="B9" t="s">
        <v>26</v>
      </c>
    </row>
    <row r="10" spans="2:2" x14ac:dyDescent="0.2">
      <c r="B10" t="s">
        <v>49</v>
      </c>
    </row>
    <row r="11" spans="2:2" x14ac:dyDescent="0.2">
      <c r="B11" t="s">
        <v>28</v>
      </c>
    </row>
    <row r="12" spans="2:2" x14ac:dyDescent="0.2">
      <c r="B12" t="s">
        <v>29</v>
      </c>
    </row>
    <row r="13" spans="2:2" x14ac:dyDescent="0.2">
      <c r="B13" t="s">
        <v>30</v>
      </c>
    </row>
    <row r="14" spans="2:2" x14ac:dyDescent="0.2">
      <c r="B14" t="s">
        <v>50</v>
      </c>
    </row>
    <row r="15" spans="2:2" x14ac:dyDescent="0.2">
      <c r="B15" t="s">
        <v>41</v>
      </c>
    </row>
    <row r="16" spans="2:2" x14ac:dyDescent="0.2">
      <c r="B16" t="s">
        <v>52</v>
      </c>
    </row>
    <row r="17" spans="2:2" x14ac:dyDescent="0.2">
      <c r="B17" t="s">
        <v>53</v>
      </c>
    </row>
    <row r="18" spans="2:2" x14ac:dyDescent="0.2">
      <c r="B18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SIMULATEUR OA</vt:lpstr>
      <vt:lpstr>Données</vt:lpstr>
      <vt:lpstr>Feuil1</vt:lpstr>
      <vt:lpstr>'SIMULATEUR OA'!Zone_d_impression</vt:lpstr>
    </vt:vector>
  </TitlesOfParts>
  <Company>Conseil Général de la Mayenne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THUAUX Sylvie</dc:creator>
  <cp:lastModifiedBy>ROGER Julie</cp:lastModifiedBy>
  <cp:lastPrinted>2022-05-06T06:27:10Z</cp:lastPrinted>
  <dcterms:created xsi:type="dcterms:W3CDTF">2010-06-17T07:28:35Z</dcterms:created>
  <dcterms:modified xsi:type="dcterms:W3CDTF">2022-08-04T12:43:21Z</dcterms:modified>
</cp:coreProperties>
</file>